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491" windowWidth="7860" windowHeight="8745" activeTab="0"/>
  </bookViews>
  <sheets>
    <sheet name="Lighting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<sst xmlns="http://schemas.openxmlformats.org/spreadsheetml/2006/main" count="38" uniqueCount="32">
  <si>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Existing:</t>
  </si>
  <si>
    <t>New:</t>
  </si>
  <si>
    <t>per KwH</t>
  </si>
  <si>
    <t>Hours</t>
  </si>
  <si>
    <t>Existing</t>
  </si>
  <si>
    <t>New</t>
  </si>
  <si>
    <t xml:space="preserve">Payback </t>
  </si>
  <si>
    <t>years</t>
  </si>
  <si>
    <t>Annual Energy Use (Kwh)</t>
  </si>
  <si>
    <t>Energy Cost (Peak)</t>
  </si>
  <si>
    <t>Energy Cost (Off Peak)</t>
  </si>
  <si>
    <t xml:space="preserve">Rate of Inflation </t>
  </si>
  <si>
    <t xml:space="preserve">Annual Energy Cost </t>
  </si>
  <si>
    <t>RESULTS:</t>
  </si>
  <si>
    <t>(Enter your data in Yellow Tab for analysis)</t>
  </si>
  <si>
    <t>Annual Energy Savings</t>
  </si>
  <si>
    <t xml:space="preserve">Energy Cost (15 Years) </t>
  </si>
  <si>
    <t>ENERGY USAGE/PAYBACK CALCULATOR FOR LIGHTING</t>
  </si>
  <si>
    <t># lamps per fixture</t>
  </si>
  <si>
    <t># of fixtures</t>
  </si>
  <si>
    <t>per fixture</t>
  </si>
  <si>
    <t>Power input per fixture</t>
  </si>
  <si>
    <t>Annual hours of  Operation (Peak)</t>
  </si>
  <si>
    <t>Annual hours of  Operation (Off Peak)</t>
  </si>
  <si>
    <t>Energy Savings (15 Years)</t>
  </si>
  <si>
    <t>Cost to upgrade light fixture (including installation)</t>
  </si>
  <si>
    <t>Watts</t>
  </si>
  <si>
    <t>For Example:</t>
  </si>
  <si>
    <t>Power input on T12 -3 lamp fixture is around 130 Watts</t>
  </si>
  <si>
    <t>Note: Please refer to Manufacturer's catalog for actual power input</t>
  </si>
  <si>
    <t>Power input on Standard  T8 (32 W lamp) -3 lamp fixture is around 88 Watts</t>
  </si>
  <si>
    <t>Power input on High performance  T8 (30 W lamp) -3 lamp fixture is around 79 Watts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</si>
</sst>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0;[Red]#,##0.00"/>
    <numFmt numFmtId="172" formatCode="0.0%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&quot;$&quot;#,##0.0;[Red]&quot;$&quot;#,##0.0"/>
    <numFmt numFmtId="177" formatCode="&quot;$&quot;#,##0;[Red]&quot;$&quot;#,##0"/>
    <numFmt numFmtId="178" formatCode="_(* #,##0.000_);_(* \(#,##0.000\);_(* &quot;-&quot;??_);_(@_)"/>
    <numFmt numFmtId="179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44" fontId="0" fillId="0" borderId="0" xfId="17" applyAlignment="1">
      <alignment/>
    </xf>
    <xf numFmtId="43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1" fillId="2" borderId="1" xfId="15" applyFont="1" applyFill="1" applyBorder="1" applyAlignment="1">
      <alignment horizontal="center"/>
    </xf>
    <xf numFmtId="43" fontId="1" fillId="2" borderId="2" xfId="15" applyFont="1" applyFill="1" applyBorder="1" applyAlignment="1">
      <alignment horizontal="center"/>
    </xf>
    <xf numFmtId="164" fontId="1" fillId="2" borderId="1" xfId="15" applyNumberFormat="1" applyFont="1" applyFill="1" applyBorder="1" applyAlignment="1">
      <alignment horizontal="right"/>
    </xf>
    <xf numFmtId="164" fontId="1" fillId="2" borderId="2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75" fontId="1" fillId="2" borderId="1" xfId="0" applyNumberFormat="1" applyFont="1" applyFill="1" applyBorder="1" applyAlignment="1">
      <alignment horizontal="center"/>
    </xf>
    <xf numFmtId="175" fontId="1" fillId="2" borderId="1" xfId="0" applyNumberFormat="1" applyFont="1" applyFill="1" applyBorder="1" applyAlignment="1">
      <alignment/>
    </xf>
    <xf numFmtId="177" fontId="1" fillId="2" borderId="1" xfId="0" applyNumberFormat="1" applyFont="1" applyFill="1" applyBorder="1" applyAlignment="1">
      <alignment horizontal="right"/>
    </xf>
    <xf numFmtId="177" fontId="1" fillId="2" borderId="3" xfId="0" applyNumberFormat="1" applyFont="1" applyFill="1" applyBorder="1" applyAlignment="1">
      <alignment horizontal="right"/>
    </xf>
    <xf numFmtId="175" fontId="0" fillId="3" borderId="1" xfId="15" applyNumberFormat="1" applyFill="1" applyBorder="1" applyAlignment="1" applyProtection="1">
      <alignment horizontal="center"/>
      <protection locked="0"/>
    </xf>
    <xf numFmtId="175" fontId="0" fillId="3" borderId="1" xfId="15" applyNumberFormat="1" applyFill="1" applyBorder="1" applyAlignment="1" applyProtection="1">
      <alignment horizontal="right"/>
      <protection locked="0"/>
    </xf>
    <xf numFmtId="175" fontId="0" fillId="3" borderId="3" xfId="15" applyNumberForma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Alignment="1">
      <alignment horizontal="center"/>
    </xf>
    <xf numFmtId="175" fontId="0" fillId="3" borderId="4" xfId="15" applyNumberFormat="1" applyFill="1" applyBorder="1" applyAlignment="1" applyProtection="1">
      <alignment horizontal="right"/>
      <protection locked="0"/>
    </xf>
    <xf numFmtId="175" fontId="0" fillId="3" borderId="3" xfId="15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72" fontId="0" fillId="3" borderId="1" xfId="19" applyNumberForma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1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41.8515625" style="0" customWidth="1"/>
    <col min="2" max="2" width="12.421875" style="2" customWidth="1"/>
    <col min="3" max="3" width="11.140625" style="0" customWidth="1"/>
    <col min="4" max="4" width="13.28125" style="0" bestFit="1" customWidth="1"/>
    <col min="5" max="6" width="9.28125" style="0" hidden="1" customWidth="1"/>
  </cols>
  <sheetData>
    <row r="2" ht="12.75">
      <c r="A2" s="1" t="s">
        <v>17</v>
      </c>
    </row>
    <row r="3" ht="12.75">
      <c r="A3" t="s">
        <v>14</v>
      </c>
    </row>
    <row r="5" spans="1:7" ht="12.75">
      <c r="A5" s="1" t="s">
        <v>0</v>
      </c>
      <c r="B5" s="7"/>
      <c r="D5" s="34" t="s">
        <v>27</v>
      </c>
      <c r="E5" s="33"/>
      <c r="F5" s="33"/>
      <c r="G5" s="33"/>
    </row>
    <row r="6" spans="2:7" ht="12.75">
      <c r="B6" s="7"/>
      <c r="D6" s="33"/>
      <c r="E6" s="33"/>
      <c r="F6" s="33"/>
      <c r="G6" s="33"/>
    </row>
    <row r="7" spans="1:7" ht="12.75">
      <c r="A7" t="s">
        <v>18</v>
      </c>
      <c r="B7" s="25">
        <v>3</v>
      </c>
      <c r="D7" s="33" t="s">
        <v>28</v>
      </c>
      <c r="E7" s="33"/>
      <c r="F7" s="33"/>
      <c r="G7" s="33"/>
    </row>
    <row r="8" spans="1:7" ht="12.75">
      <c r="A8" t="s">
        <v>19</v>
      </c>
      <c r="B8" s="25">
        <v>12</v>
      </c>
      <c r="D8" s="33" t="s">
        <v>30</v>
      </c>
      <c r="E8" s="33"/>
      <c r="F8" s="33"/>
      <c r="G8" s="33"/>
    </row>
    <row r="9" spans="1:7" ht="12.75">
      <c r="A9" t="s">
        <v>21</v>
      </c>
      <c r="B9" s="25">
        <v>130</v>
      </c>
      <c r="C9" t="s">
        <v>26</v>
      </c>
      <c r="D9" s="33" t="s">
        <v>31</v>
      </c>
      <c r="E9" s="33"/>
      <c r="F9" s="33"/>
      <c r="G9" s="33"/>
    </row>
    <row r="10" ht="12.75">
      <c r="B10" s="7"/>
    </row>
    <row r="11" spans="1:4" ht="12.75">
      <c r="A11" s="1" t="s">
        <v>1</v>
      </c>
      <c r="B11" s="7"/>
      <c r="D11" s="34" t="s">
        <v>29</v>
      </c>
    </row>
    <row r="12" ht="12.75">
      <c r="B12" s="7"/>
    </row>
    <row r="13" spans="1:2" ht="12.75">
      <c r="A13" t="s">
        <v>18</v>
      </c>
      <c r="B13" s="28">
        <v>3</v>
      </c>
    </row>
    <row r="14" spans="1:2" ht="12.75">
      <c r="A14" t="s">
        <v>19</v>
      </c>
      <c r="B14" s="25">
        <v>12</v>
      </c>
    </row>
    <row r="15" spans="1:3" ht="12.75">
      <c r="A15" t="s">
        <v>21</v>
      </c>
      <c r="B15" s="29">
        <v>88</v>
      </c>
      <c r="C15" t="s">
        <v>26</v>
      </c>
    </row>
    <row r="16" spans="2:4" ht="12.75">
      <c r="B16" s="7"/>
      <c r="D16" s="4"/>
    </row>
    <row r="17" spans="2:37" ht="12.75">
      <c r="B17" s="7"/>
      <c r="D17" s="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" ht="12.75">
      <c r="A18" t="s">
        <v>9</v>
      </c>
      <c r="B18" s="30">
        <v>0.12</v>
      </c>
      <c r="C18" t="s">
        <v>2</v>
      </c>
    </row>
    <row r="19" spans="1:3" ht="12.75">
      <c r="A19" t="s">
        <v>10</v>
      </c>
      <c r="B19" s="30">
        <v>0.1</v>
      </c>
      <c r="C19" t="s">
        <v>2</v>
      </c>
    </row>
    <row r="20" spans="1:2" ht="12.75">
      <c r="A20" t="s">
        <v>11</v>
      </c>
      <c r="B20" s="32">
        <v>0.032</v>
      </c>
    </row>
    <row r="21" ht="12.75">
      <c r="B21" s="8"/>
    </row>
    <row r="22" spans="1:6" ht="12.75">
      <c r="A22" t="s">
        <v>22</v>
      </c>
      <c r="B22" s="24">
        <v>700</v>
      </c>
      <c r="C22" t="s">
        <v>3</v>
      </c>
      <c r="D22" s="5"/>
      <c r="F22" s="6"/>
    </row>
    <row r="23" spans="1:3" ht="12.75">
      <c r="A23" t="s">
        <v>23</v>
      </c>
      <c r="B23" s="26">
        <v>2100</v>
      </c>
      <c r="C23" t="s">
        <v>3</v>
      </c>
    </row>
    <row r="24" ht="12.75">
      <c r="B24" s="7"/>
    </row>
    <row r="25" spans="1:3" ht="12.75">
      <c r="A25" t="s">
        <v>25</v>
      </c>
      <c r="B25" s="31">
        <v>50</v>
      </c>
      <c r="C25" t="s">
        <v>20</v>
      </c>
    </row>
    <row r="26" ht="12.75">
      <c r="B26" s="7"/>
    </row>
    <row r="29" spans="1:3" ht="12.75">
      <c r="A29" s="3" t="s">
        <v>13</v>
      </c>
      <c r="B29" s="19"/>
      <c r="C29" s="19"/>
    </row>
    <row r="30" spans="2:3" ht="12.75">
      <c r="B30" s="12" t="s">
        <v>4</v>
      </c>
      <c r="C30" s="11" t="s">
        <v>5</v>
      </c>
    </row>
    <row r="31" spans="1:6" ht="12.75">
      <c r="A31" s="10" t="s">
        <v>8</v>
      </c>
      <c r="B31" s="20">
        <f aca="true" t="shared" si="0" ref="B31:C33">E31</f>
        <v>4368</v>
      </c>
      <c r="C31" s="21">
        <f t="shared" si="0"/>
        <v>2956.8</v>
      </c>
      <c r="E31" s="15">
        <f>((B8*B9*B22)+(B8*B9*B23))/1000</f>
        <v>4368</v>
      </c>
      <c r="F31" s="16">
        <f>((B14*B15*B22)+(B14*B15*B23))/1000</f>
        <v>2956.8</v>
      </c>
    </row>
    <row r="32" spans="1:6" ht="12.75">
      <c r="A32" s="10" t="s">
        <v>12</v>
      </c>
      <c r="B32" s="22">
        <f t="shared" si="0"/>
        <v>458.64</v>
      </c>
      <c r="C32" s="22">
        <f t="shared" si="0"/>
        <v>310.464</v>
      </c>
      <c r="E32" s="17">
        <f>((B8*B9*B22)/1000)*B18+((B8*B9*B23)/1000)*B19</f>
        <v>458.64</v>
      </c>
      <c r="F32" s="17">
        <f>((B14*B15*B22)/1000)*B18+((B14*B15*B23)/1000)*B19</f>
        <v>310.464</v>
      </c>
    </row>
    <row r="33" spans="1:6" ht="12.75">
      <c r="A33" s="10" t="s">
        <v>16</v>
      </c>
      <c r="B33" s="22">
        <f t="shared" si="0"/>
        <v>8656.358641868763</v>
      </c>
      <c r="C33" s="22">
        <f t="shared" si="0"/>
        <v>5859.688926803469</v>
      </c>
      <c r="E33" s="17">
        <f>E32+E32*(1+B20)+E32*(1+B20)^2+E32*(1+B20)^3+E32*(1+B20)^4+E32*(1+B20)^5+E32*(1+B20)^6+E32*(1+B20)^7+E32*(1+B20)^8+E32*(1+B20)^9+E32*(1+B20)^10+E32*(1+B20)^11+E32*(1+B20)^12+E32*(1+B20)^13+E32*(1+B20)^14</f>
        <v>8656.358641868763</v>
      </c>
      <c r="F33" s="18">
        <f>F32+F32*(1+B20)+F32*(1+B20)^2+F32*(1+B20)^3+F32*(1+B20)^4+F32*(1+B20)^5+F32*(1+B20)^6+F32*(1+B20)^7+F32*(1+B20)^8+F32*(1+B20)^9+F32*(1+B20)^10+F32*(1+B20)^11+F32*(1+B20)^12+F32*(1+B20)^13+F32*(1+B20)^14</f>
        <v>5859.688926803469</v>
      </c>
    </row>
    <row r="34" spans="1:3" ht="12.75">
      <c r="A34" s="10"/>
      <c r="B34" s="14"/>
      <c r="C34" s="13"/>
    </row>
    <row r="35" spans="1:3" ht="12.75">
      <c r="A35" s="10" t="s">
        <v>15</v>
      </c>
      <c r="B35" s="22">
        <f>(E32-F32)</f>
        <v>148.176</v>
      </c>
      <c r="C35" s="13"/>
    </row>
    <row r="36" spans="1:3" ht="12.75">
      <c r="A36" s="10" t="s">
        <v>24</v>
      </c>
      <c r="B36" s="23">
        <f>(E33-F33)</f>
        <v>2796.6697150652935</v>
      </c>
      <c r="C36" s="13"/>
    </row>
    <row r="37" spans="1:3" ht="12.75">
      <c r="A37" s="10"/>
      <c r="B37" s="27"/>
      <c r="C37" s="13"/>
    </row>
    <row r="38" spans="1:5" ht="12.75">
      <c r="A38" s="10" t="s">
        <v>6</v>
      </c>
      <c r="B38" s="9">
        <f>$E$38</f>
        <v>3.218113297940825</v>
      </c>
      <c r="C38" t="s">
        <v>7</v>
      </c>
      <c r="E38" s="9">
        <f>B14*B25*15/(E33-F33)</f>
        <v>3.218113297940825</v>
      </c>
    </row>
    <row r="41" ht="12.75">
      <c r="B41" s="3"/>
    </row>
  </sheetData>
  <sheetProtection password="F66A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spandey</dc:creator>
  <cp:keywords/>
  <dc:description/>
  <cp:lastModifiedBy>kcampbell</cp:lastModifiedBy>
  <cp:lastPrinted>2007-04-27T16:40:50Z</cp:lastPrinted>
  <dcterms:created xsi:type="dcterms:W3CDTF">2007-04-23T21:10:04Z</dcterms:created>
  <dcterms:modified xsi:type="dcterms:W3CDTF">2007-06-01T15:59:51Z</dcterms:modified>
  <cp:category/>
  <cp:version/>
  <cp:contentType/>
  <cp:contentStatus/>
</cp:coreProperties>
</file>